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Hoja1" sheetId="1" r:id="rId1"/>
  </sheets>
  <externalReferences>
    <externalReference r:id="rId2"/>
  </externalReferences>
  <definedNames>
    <definedName name="ENTE_PUBLICO_A">'[1]Info General'!$C$7</definedName>
    <definedName name="GASTO_E_FIN_01">Hoja1!$B$44</definedName>
    <definedName name="GASTO_E_FIN_02">Hoja1!$C$44</definedName>
    <definedName name="GASTO_E_FIN_03">Hoja1!$D$44</definedName>
    <definedName name="GASTO_E_FIN_04">Hoja1!$E$44</definedName>
    <definedName name="GASTO_E_FIN_05">Hoja1!$F$44</definedName>
    <definedName name="GASTO_E_FIN_06">Hoja1!$G$44</definedName>
    <definedName name="GASTO_E_T1">Hoja1!$B$36</definedName>
    <definedName name="GASTO_E_T2">Hoja1!$C$36</definedName>
    <definedName name="GASTO_E_T3">Hoja1!$D$36</definedName>
    <definedName name="GASTO_E_T4">Hoja1!$E$36</definedName>
    <definedName name="GASTO_E_T5">Hoja1!$F$36</definedName>
    <definedName name="GASTO_E_T6">Hoja1!$G$36</definedName>
    <definedName name="GASTO_NE_FIN_01">Hoja1!$B$35</definedName>
    <definedName name="GASTO_NE_FIN_02">Hoja1!$C$35</definedName>
    <definedName name="GASTO_NE_FIN_03">Hoja1!$D$35</definedName>
    <definedName name="GASTO_NE_FIN_04">Hoja1!$E$35</definedName>
    <definedName name="GASTO_NE_FIN_05">Hoja1!$F$35</definedName>
    <definedName name="GASTO_NE_FIN_06">Hoja1!$G$35</definedName>
    <definedName name="GASTO_NE_T1">Hoja1!$B$9</definedName>
    <definedName name="GASTO_NE_T2">Hoja1!$C$9</definedName>
    <definedName name="GASTO_NE_T3">Hoja1!$D$9</definedName>
    <definedName name="GASTO_NE_T4">Hoja1!$E$9</definedName>
    <definedName name="GASTO_NE_T5">Hoja1!$F$9</definedName>
    <definedName name="GASTO_NE_T6">Hoja1!$G$9</definedName>
    <definedName name="TRIMESTRE">'[1]Info General'!$C$16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1" l="1"/>
  <c r="G43" i="1"/>
  <c r="G42" i="1"/>
  <c r="G41" i="1"/>
  <c r="G40" i="1"/>
  <c r="G39" i="1"/>
  <c r="G38" i="1"/>
  <c r="G37" i="1"/>
  <c r="G36" i="1"/>
  <c r="F36" i="1"/>
  <c r="E36" i="1"/>
  <c r="D36" i="1"/>
  <c r="D45" i="1" s="1"/>
  <c r="C36" i="1"/>
  <c r="B36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9" i="1" s="1"/>
  <c r="G45" i="1" s="1"/>
  <c r="G12" i="1"/>
  <c r="G11" i="1"/>
  <c r="G10" i="1"/>
  <c r="F9" i="1"/>
  <c r="F45" i="1" s="1"/>
  <c r="E9" i="1"/>
  <c r="E45" i="1" s="1"/>
  <c r="D9" i="1"/>
  <c r="C9" i="1"/>
  <c r="B9" i="1"/>
  <c r="B45" i="1" s="1"/>
  <c r="A5" i="1"/>
  <c r="A2" i="1"/>
</calcChain>
</file>

<file path=xl/sharedStrings.xml><?xml version="1.0" encoding="utf-8"?>
<sst xmlns="http://schemas.openxmlformats.org/spreadsheetml/2006/main" count="49" uniqueCount="42">
  <si>
    <t>Formato 6 b) Estado Analítico del Ejercicio del Presupuesto de Egresos Detallado - LDF 
                        (Clasificación Administrativa)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</si>
  <si>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</si>
  <si>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</si>
  <si>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</si>
  <si>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</si>
  <si>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</si>
  <si>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</si>
  <si>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</si>
  <si>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</si>
  <si>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</si>
  <si>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</si>
  <si>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</si>
  <si>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</si>
  <si>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 xml:space="preserve">    31111-A001  PRESIDENTE MUNICIPAL</t>
  </si>
  <si>
    <t xml:space="preserve">    31111-A004  PRESIDENCIA MUNICIPAL</t>
  </si>
  <si>
    <t xml:space="preserve">    31111-A006  H. AYUNTAMIENTO</t>
  </si>
  <si>
    <t xml:space="preserve">    31111-A007  SECRETARIA DE AYUNTA</t>
  </si>
  <si>
    <t xml:space="preserve">    31111-C100  FESTIVIDADES Y CELEB</t>
  </si>
  <si>
    <t xml:space="preserve">    31111-C101  TESORERÍA MUNICIPAL</t>
  </si>
  <si>
    <t xml:space="preserve">    31111-C105  TRANSFERENCIAS Y OTR</t>
  </si>
  <si>
    <t xml:space="preserve">    31111-C106  DIR MPAL DE TURISMO</t>
  </si>
  <si>
    <t xml:space="preserve">    31111-C108  DEPTO DE INFORMATICA</t>
  </si>
  <si>
    <t xml:space="preserve">    31111-C109  INST MAL JUVENTUD</t>
  </si>
  <si>
    <t xml:space="preserve">    31111-C208  DIR SERV PUB MPALES</t>
  </si>
  <si>
    <t xml:space="preserve">    31111-C301  DIR DE SEGURIDAD PUB</t>
  </si>
  <si>
    <t xml:space="preserve">    31111-C305  DIRECCION DE TRANSIT</t>
  </si>
  <si>
    <t xml:space="preserve">    31111-C306  PROGRAMA LICENCIAS D</t>
  </si>
  <si>
    <t xml:space="preserve">    31111-C402  DIR DE OBRAS PUB</t>
  </si>
  <si>
    <t xml:space="preserve">    31111-C406  DIR MEDIO AMB Y ECOL</t>
  </si>
  <si>
    <t xml:space="preserve">    31111-C407  DIR DE PLANEACION</t>
  </si>
  <si>
    <t xml:space="preserve">    31111-C408  ASENTAMIENTOS HUMANO</t>
  </si>
  <si>
    <t xml:space="preserve">    31111-C606  AGUA POTABLE</t>
  </si>
  <si>
    <t xml:space="preserve">    31111-C608  DIRECCION DE AGUA PO</t>
  </si>
  <si>
    <t xml:space="preserve">    31111-C701  DIR DE DES SOCIAL</t>
  </si>
  <si>
    <t xml:space="preserve">    31111-C706  DIRECCION DE EDUCACI</t>
  </si>
  <si>
    <t xml:space="preserve">    31111-C707  CASA DE LA CULTURA</t>
  </si>
  <si>
    <t xml:space="preserve">    31111-C708  INSTITUTO DE LA MUJER</t>
  </si>
  <si>
    <t xml:space="preserve">    31111-C801  CONTRALORIA MUNICIPAL</t>
  </si>
  <si>
    <t>*</t>
  </si>
  <si>
    <t>II. Gasto Etiquetado (II=A+B+C+D+E+F+G+H)</t>
  </si>
  <si>
    <t xml:space="preserve">    31111-C501  ACCION CULTURAL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</si>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</sst>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\-#,##0;&quot; &quot;"/>
    <numFmt numFmtId="165" formatCode="#,##0.00;\-#,##0.00;&quot; 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indent="3"/>
    </xf>
    <xf numFmtId="0" fontId="1" fillId="0" borderId="9" xfId="0" applyFont="1" applyFill="1" applyBorder="1" applyAlignment="1" applyProtection="1">
      <alignment vertical="center"/>
      <protection locked="0"/>
    </xf>
    <xf numFmtId="49" fontId="0" fillId="0" borderId="12" xfId="0" applyNumberFormat="1" applyBorder="1" applyAlignment="1" applyProtection="1">
      <alignment horizontal="left"/>
      <protection locked="0"/>
    </xf>
    <xf numFmtId="164" fontId="0" fillId="0" borderId="12" xfId="0" applyNumberFormat="1" applyBorder="1" applyProtection="1">
      <protection locked="0"/>
    </xf>
    <xf numFmtId="165" fontId="0" fillId="0" borderId="12" xfId="0" applyNumberFormat="1" applyBorder="1" applyProtection="1">
      <protection locked="0"/>
    </xf>
    <xf numFmtId="0" fontId="0" fillId="0" borderId="12" xfId="0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12" xfId="0" applyFont="1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1" fillId="0" borderId="12" xfId="0" applyFont="1" applyFill="1" applyBorder="1" applyAlignment="1" applyProtection="1">
      <alignment vertical="center"/>
      <protection locked="0"/>
    </xf>
    <xf numFmtId="165" fontId="0" fillId="0" borderId="10" xfId="0" applyNumberFormat="1" applyBorder="1" applyProtection="1">
      <protection locked="0"/>
    </xf>
    <xf numFmtId="0" fontId="0" fillId="0" borderId="11" xfId="0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a\Documents\Documentos\Trabajo%20externo\Asesor&#237;a%20Yuriria\Deuda\Pagina\1er%20Trimestre%202021\Disciplina%20financiera\Excel\0361_IDF_MYUR_000_21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MUNICIPIO DE YURIRIA, Gobierno del Estado de Guanajuato (a)</v>
          </cell>
        </row>
        <row r="16">
          <cell r="C16" t="str">
            <v>Del 1 de enero al 30 de marzo de 2021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>
      <selection activeCell="A13" sqref="A13"/>
    </sheetView>
  </sheetViews>
  <sheetFormatPr baseColWidth="10" defaultColWidth="0" defaultRowHeight="0" zeroHeight="1" x14ac:dyDescent="0.3"/>
  <cols>
    <col min="1" max="1" width="59.33203125" customWidth="1"/>
    <col min="2" max="6" width="20.6640625" customWidth="1"/>
    <col min="7" max="7" width="18.33203125" customWidth="1"/>
    <col min="8" max="16384" width="10.6640625" hidden="1"/>
  </cols>
  <sheetData>
    <row r="1" spans="1:7" ht="56.25" customHeight="1" x14ac:dyDescent="0.3">
      <c r="A1" s="1" t="s">
        <v>0</v>
      </c>
      <c r="B1" s="1"/>
      <c r="C1" s="1"/>
      <c r="D1" s="1"/>
      <c r="E1" s="1"/>
      <c r="F1" s="1"/>
      <c r="G1" s="1"/>
    </row>
    <row r="2" spans="1:7" ht="14.4" x14ac:dyDescent="0.3">
      <c r="A2" s="2" t="str">
        <f>ENTE_PUBLICO_A</f>
        <v>MUNICIPIO DE YURIRIA, Gobierno del Estado de Guanajuato (a)</v>
      </c>
      <c r="B2" s="3"/>
      <c r="C2" s="3"/>
      <c r="D2" s="3"/>
      <c r="E2" s="3"/>
      <c r="F2" s="3"/>
      <c r="G2" s="4"/>
    </row>
    <row r="3" spans="1:7" ht="14.4" x14ac:dyDescent="0.3">
      <c r="A3" s="5" t="s">
        <v>1</v>
      </c>
      <c r="B3" s="6"/>
      <c r="C3" s="6"/>
      <c r="D3" s="6"/>
      <c r="E3" s="6"/>
      <c r="F3" s="6"/>
      <c r="G3" s="7"/>
    </row>
    <row r="4" spans="1:7" ht="14.4" x14ac:dyDescent="0.3">
      <c r="A4" s="5" t="s">
        <v>2</v>
      </c>
      <c r="B4" s="6"/>
      <c r="C4" s="6"/>
      <c r="D4" s="6"/>
      <c r="E4" s="6"/>
      <c r="F4" s="6"/>
      <c r="G4" s="7"/>
    </row>
    <row r="5" spans="1:7" ht="14.4" x14ac:dyDescent="0.3">
      <c r="A5" s="8" t="str">
        <f>TRIMESTRE</f>
        <v>Del 1 de enero al 30 de marzo de 2021 (b)</v>
      </c>
      <c r="B5" s="9"/>
      <c r="C5" s="9"/>
      <c r="D5" s="9"/>
      <c r="E5" s="9"/>
      <c r="F5" s="9"/>
      <c r="G5" s="10"/>
    </row>
    <row r="6" spans="1:7" ht="14.4" x14ac:dyDescent="0.3">
      <c r="A6" s="11" t="s">
        <v>3</v>
      </c>
      <c r="B6" s="12"/>
      <c r="C6" s="12"/>
      <c r="D6" s="12"/>
      <c r="E6" s="12"/>
      <c r="F6" s="12"/>
      <c r="G6" s="13"/>
    </row>
    <row r="7" spans="1:7" ht="14.4" x14ac:dyDescent="0.3">
      <c r="A7" s="14" t="s">
        <v>4</v>
      </c>
      <c r="B7" s="15" t="s">
        <v>5</v>
      </c>
      <c r="C7" s="15"/>
      <c r="D7" s="15"/>
      <c r="E7" s="15"/>
      <c r="F7" s="15"/>
      <c r="G7" s="16" t="s">
        <v>6</v>
      </c>
    </row>
    <row r="8" spans="1:7" ht="28.8" x14ac:dyDescent="0.3">
      <c r="A8" s="17"/>
      <c r="B8" s="18" t="s">
        <v>7</v>
      </c>
      <c r="C8" s="19" t="s">
        <v>8</v>
      </c>
      <c r="D8" s="18" t="s">
        <v>9</v>
      </c>
      <c r="E8" s="18" t="s">
        <v>10</v>
      </c>
      <c r="F8" s="18" t="s">
        <v>11</v>
      </c>
      <c r="G8" s="20"/>
    </row>
    <row r="9" spans="1:7" ht="14.4" x14ac:dyDescent="0.3">
      <c r="A9" s="21" t="s">
        <v>12</v>
      </c>
      <c r="B9" s="22">
        <f>SUM(B10:GASTO_NE_FIN_01)</f>
        <v>144598313.78</v>
      </c>
      <c r="C9" s="22">
        <f>SUM(C10:GASTO_NE_FIN_02)</f>
        <v>5568151.2700000033</v>
      </c>
      <c r="D9" s="22">
        <f>SUM(D10:GASTO_NE_FIN_03)</f>
        <v>150166465.05000001</v>
      </c>
      <c r="E9" s="22">
        <f>SUM(E10:GASTO_NE_FIN_04)</f>
        <v>38388341.800000012</v>
      </c>
      <c r="F9" s="22">
        <f>SUM(F10:GASTO_NE_FIN_05)</f>
        <v>37885392.24000001</v>
      </c>
      <c r="G9" s="22">
        <f>SUM(G10:GASTO_NE_FIN_06)</f>
        <v>111778123.25000001</v>
      </c>
    </row>
    <row r="10" spans="1:7" s="27" customFormat="1" ht="14.4" x14ac:dyDescent="0.3">
      <c r="A10" s="23" t="s">
        <v>13</v>
      </c>
      <c r="B10" s="24">
        <v>1177585.8500000001</v>
      </c>
      <c r="C10" s="25">
        <v>0</v>
      </c>
      <c r="D10" s="25">
        <v>1177585.8500000001</v>
      </c>
      <c r="E10" s="25">
        <v>247127.83</v>
      </c>
      <c r="F10" s="25">
        <v>231086.58</v>
      </c>
      <c r="G10" s="26">
        <f t="shared" ref="G10:G34" si="0">D10-E10</f>
        <v>930458.02000000014</v>
      </c>
    </row>
    <row r="11" spans="1:7" s="27" customFormat="1" ht="14.4" x14ac:dyDescent="0.3">
      <c r="A11" s="23" t="s">
        <v>14</v>
      </c>
      <c r="B11" s="25">
        <v>30621336.530000001</v>
      </c>
      <c r="C11" s="25">
        <v>125215.91000000015</v>
      </c>
      <c r="D11" s="25">
        <v>30746552.440000001</v>
      </c>
      <c r="E11" s="25">
        <v>8603379.4000000004</v>
      </c>
      <c r="F11" s="25">
        <v>8485702.8499999996</v>
      </c>
      <c r="G11" s="26">
        <f t="shared" si="0"/>
        <v>22143173.039999999</v>
      </c>
    </row>
    <row r="12" spans="1:7" s="27" customFormat="1" ht="14.4" x14ac:dyDescent="0.3">
      <c r="A12" s="23" t="s">
        <v>15</v>
      </c>
      <c r="B12" s="25">
        <v>6870319.71</v>
      </c>
      <c r="C12" s="25">
        <v>-300000</v>
      </c>
      <c r="D12" s="25">
        <v>6570319.71</v>
      </c>
      <c r="E12" s="25">
        <v>1559259.21</v>
      </c>
      <c r="F12" s="25">
        <v>1476129.06</v>
      </c>
      <c r="G12" s="26">
        <f t="shared" si="0"/>
        <v>5011060.5</v>
      </c>
    </row>
    <row r="13" spans="1:7" s="27" customFormat="1" ht="14.4" x14ac:dyDescent="0.3">
      <c r="A13" s="23" t="s">
        <v>16</v>
      </c>
      <c r="B13" s="25">
        <v>4305744.8899999997</v>
      </c>
      <c r="C13" s="25">
        <v>-166357.11999999965</v>
      </c>
      <c r="D13" s="25">
        <v>4139387.77</v>
      </c>
      <c r="E13" s="25">
        <v>572190.74</v>
      </c>
      <c r="F13" s="25">
        <v>572190.74</v>
      </c>
      <c r="G13" s="26">
        <f t="shared" si="0"/>
        <v>3567197.0300000003</v>
      </c>
    </row>
    <row r="14" spans="1:7" s="27" customFormat="1" ht="14.4" x14ac:dyDescent="0.3">
      <c r="A14" s="23" t="s">
        <v>17</v>
      </c>
      <c r="B14" s="25">
        <v>4640960.91</v>
      </c>
      <c r="C14" s="25">
        <v>-3173539.31</v>
      </c>
      <c r="D14" s="25">
        <v>1467421.6</v>
      </c>
      <c r="E14" s="25">
        <v>29261.599999999999</v>
      </c>
      <c r="F14" s="25">
        <v>29261.599999999999</v>
      </c>
      <c r="G14" s="26">
        <f t="shared" si="0"/>
        <v>1438160</v>
      </c>
    </row>
    <row r="15" spans="1:7" s="27" customFormat="1" ht="14.4" x14ac:dyDescent="0.3">
      <c r="A15" s="23" t="s">
        <v>18</v>
      </c>
      <c r="B15" s="25">
        <v>19100276.399999999</v>
      </c>
      <c r="C15" s="25">
        <v>23212.390000000596</v>
      </c>
      <c r="D15" s="25">
        <v>19123488.789999999</v>
      </c>
      <c r="E15" s="25">
        <v>8020296.46</v>
      </c>
      <c r="F15" s="25">
        <v>8000963.1200000001</v>
      </c>
      <c r="G15" s="26">
        <f t="shared" si="0"/>
        <v>11103192.329999998</v>
      </c>
    </row>
    <row r="16" spans="1:7" s="27" customFormat="1" ht="14.4" x14ac:dyDescent="0.3">
      <c r="A16" s="23" t="s">
        <v>19</v>
      </c>
      <c r="B16" s="25">
        <v>9980300.1799999997</v>
      </c>
      <c r="C16" s="25">
        <v>-19652.689999999478</v>
      </c>
      <c r="D16" s="25">
        <v>9960647.4900000002</v>
      </c>
      <c r="E16" s="25">
        <v>2237935.46</v>
      </c>
      <c r="F16" s="25">
        <v>2237935.46</v>
      </c>
      <c r="G16" s="26">
        <f t="shared" si="0"/>
        <v>7722712.0300000003</v>
      </c>
    </row>
    <row r="17" spans="1:7" s="27" customFormat="1" ht="14.4" x14ac:dyDescent="0.3">
      <c r="A17" s="23" t="s">
        <v>20</v>
      </c>
      <c r="B17" s="25">
        <v>936779.22</v>
      </c>
      <c r="C17" s="25">
        <v>-48497.650000000023</v>
      </c>
      <c r="D17" s="25">
        <v>888281.57</v>
      </c>
      <c r="E17" s="25">
        <v>127102.84</v>
      </c>
      <c r="F17" s="25">
        <v>127102.84</v>
      </c>
      <c r="G17" s="26">
        <f t="shared" si="0"/>
        <v>761178.73</v>
      </c>
    </row>
    <row r="18" spans="1:7" s="27" customFormat="1" ht="14.4" x14ac:dyDescent="0.3">
      <c r="A18" s="23" t="s">
        <v>21</v>
      </c>
      <c r="B18" s="25">
        <v>1910323.09</v>
      </c>
      <c r="C18" s="25">
        <v>4000</v>
      </c>
      <c r="D18" s="25">
        <v>1914323.09</v>
      </c>
      <c r="E18" s="25">
        <v>541156.57999999996</v>
      </c>
      <c r="F18" s="25">
        <v>541156.57999999996</v>
      </c>
      <c r="G18" s="26">
        <f t="shared" si="0"/>
        <v>1373166.5100000002</v>
      </c>
    </row>
    <row r="19" spans="1:7" s="27" customFormat="1" ht="14.4" x14ac:dyDescent="0.3">
      <c r="A19" s="23" t="s">
        <v>22</v>
      </c>
      <c r="B19" s="25">
        <v>465301.53</v>
      </c>
      <c r="C19" s="25">
        <v>-18152.690000000002</v>
      </c>
      <c r="D19" s="25">
        <v>447148.84</v>
      </c>
      <c r="E19" s="25">
        <v>71452.759999999995</v>
      </c>
      <c r="F19" s="25">
        <v>71452.759999999995</v>
      </c>
      <c r="G19" s="26">
        <f t="shared" si="0"/>
        <v>375696.08</v>
      </c>
    </row>
    <row r="20" spans="1:7" s="27" customFormat="1" ht="14.4" x14ac:dyDescent="0.3">
      <c r="A20" s="23" t="s">
        <v>23</v>
      </c>
      <c r="B20" s="25">
        <v>19316422.25</v>
      </c>
      <c r="C20" s="25">
        <v>9925769.8500000015</v>
      </c>
      <c r="D20" s="25">
        <v>29242192.100000001</v>
      </c>
      <c r="E20" s="25">
        <v>5177819.34</v>
      </c>
      <c r="F20" s="25">
        <v>5003895.49</v>
      </c>
      <c r="G20" s="26">
        <f t="shared" si="0"/>
        <v>24064372.760000002</v>
      </c>
    </row>
    <row r="21" spans="1:7" s="27" customFormat="1" ht="14.4" x14ac:dyDescent="0.3">
      <c r="A21" s="23" t="s">
        <v>24</v>
      </c>
      <c r="B21" s="25">
        <v>5644943.79</v>
      </c>
      <c r="C21" s="25">
        <v>90527.509999999776</v>
      </c>
      <c r="D21" s="25">
        <v>5735471.2999999998</v>
      </c>
      <c r="E21" s="25">
        <v>1993287.73</v>
      </c>
      <c r="F21" s="25">
        <v>1993287.73</v>
      </c>
      <c r="G21" s="26">
        <f t="shared" si="0"/>
        <v>3742183.57</v>
      </c>
    </row>
    <row r="22" spans="1:7" s="27" customFormat="1" ht="14.4" x14ac:dyDescent="0.3">
      <c r="A22" s="23" t="s">
        <v>25</v>
      </c>
      <c r="B22" s="25">
        <v>543020.79</v>
      </c>
      <c r="C22" s="25">
        <v>-716.20000000006985</v>
      </c>
      <c r="D22" s="25">
        <v>542304.59</v>
      </c>
      <c r="E22" s="25">
        <v>51209.279999999999</v>
      </c>
      <c r="F22" s="25">
        <v>51209.279999999999</v>
      </c>
      <c r="G22" s="26">
        <f t="shared" si="0"/>
        <v>491095.30999999994</v>
      </c>
    </row>
    <row r="23" spans="1:7" s="27" customFormat="1" ht="14.4" x14ac:dyDescent="0.3">
      <c r="A23" s="23" t="s">
        <v>26</v>
      </c>
      <c r="B23" s="25">
        <v>1993369.63</v>
      </c>
      <c r="C23" s="25">
        <v>24247.980000000214</v>
      </c>
      <c r="D23" s="25">
        <v>2017617.61</v>
      </c>
      <c r="E23" s="25">
        <v>183333.61</v>
      </c>
      <c r="F23" s="25">
        <v>183333.61</v>
      </c>
      <c r="G23" s="26">
        <f t="shared" si="0"/>
        <v>1834284</v>
      </c>
    </row>
    <row r="24" spans="1:7" s="27" customFormat="1" ht="14.4" x14ac:dyDescent="0.3">
      <c r="A24" s="23" t="s">
        <v>27</v>
      </c>
      <c r="B24" s="25">
        <v>10471203.1</v>
      </c>
      <c r="C24" s="25">
        <v>1140306.6500000004</v>
      </c>
      <c r="D24" s="25">
        <v>11611509.75</v>
      </c>
      <c r="E24" s="25">
        <v>3278156.56</v>
      </c>
      <c r="F24" s="25">
        <v>3225113.64</v>
      </c>
      <c r="G24" s="26">
        <f t="shared" si="0"/>
        <v>8333353.1899999995</v>
      </c>
    </row>
    <row r="25" spans="1:7" s="27" customFormat="1" ht="14.4" x14ac:dyDescent="0.3">
      <c r="A25" s="23" t="s">
        <v>28</v>
      </c>
      <c r="B25" s="25">
        <v>1766001.03</v>
      </c>
      <c r="C25" s="25">
        <v>-11963.310000000056</v>
      </c>
      <c r="D25" s="25">
        <v>1754037.72</v>
      </c>
      <c r="E25" s="25">
        <v>336623.62</v>
      </c>
      <c r="F25" s="25">
        <v>334256.62</v>
      </c>
      <c r="G25" s="26">
        <f t="shared" si="0"/>
        <v>1417414.1</v>
      </c>
    </row>
    <row r="26" spans="1:7" s="27" customFormat="1" ht="14.4" x14ac:dyDescent="0.3">
      <c r="A26" s="23" t="s">
        <v>29</v>
      </c>
      <c r="B26" s="25">
        <v>793062.6</v>
      </c>
      <c r="C26" s="25">
        <v>-90098.199999999953</v>
      </c>
      <c r="D26" s="25">
        <v>702964.4</v>
      </c>
      <c r="E26" s="25">
        <v>79083.87</v>
      </c>
      <c r="F26" s="25">
        <v>79083.87</v>
      </c>
      <c r="G26" s="26">
        <f t="shared" si="0"/>
        <v>623880.53</v>
      </c>
    </row>
    <row r="27" spans="1:7" s="27" customFormat="1" ht="14.4" x14ac:dyDescent="0.3">
      <c r="A27" s="23" t="s">
        <v>30</v>
      </c>
      <c r="B27" s="25">
        <v>536473.18000000005</v>
      </c>
      <c r="C27" s="25">
        <v>21886.259999999893</v>
      </c>
      <c r="D27" s="25">
        <v>558359.43999999994</v>
      </c>
      <c r="E27" s="25">
        <v>68345.91</v>
      </c>
      <c r="F27" s="25">
        <v>68345.91</v>
      </c>
      <c r="G27" s="26">
        <f t="shared" si="0"/>
        <v>490013.52999999991</v>
      </c>
    </row>
    <row r="28" spans="1:7" s="27" customFormat="1" ht="14.4" x14ac:dyDescent="0.3">
      <c r="A28" s="23" t="s">
        <v>31</v>
      </c>
      <c r="B28" s="25">
        <v>1000000</v>
      </c>
      <c r="C28" s="25">
        <v>-123000</v>
      </c>
      <c r="D28" s="25">
        <v>877000</v>
      </c>
      <c r="E28" s="25">
        <v>877000</v>
      </c>
      <c r="F28" s="25">
        <v>877000</v>
      </c>
      <c r="G28" s="26">
        <f t="shared" si="0"/>
        <v>0</v>
      </c>
    </row>
    <row r="29" spans="1:7" s="27" customFormat="1" ht="14.4" x14ac:dyDescent="0.3">
      <c r="A29" s="23" t="s">
        <v>32</v>
      </c>
      <c r="B29" s="25">
        <v>7594881.5599999996</v>
      </c>
      <c r="C29" s="25">
        <v>-194791.95999999996</v>
      </c>
      <c r="D29" s="25">
        <v>7400089.5999999996</v>
      </c>
      <c r="E29" s="25">
        <v>2187870.4</v>
      </c>
      <c r="F29" s="25">
        <v>2154263.9</v>
      </c>
      <c r="G29" s="26">
        <f t="shared" si="0"/>
        <v>5212219.1999999993</v>
      </c>
    </row>
    <row r="30" spans="1:7" s="27" customFormat="1" ht="14.4" x14ac:dyDescent="0.3">
      <c r="A30" s="23" t="s">
        <v>33</v>
      </c>
      <c r="B30" s="25">
        <v>8677069.4399999995</v>
      </c>
      <c r="C30" s="25">
        <v>-1930355.8899999997</v>
      </c>
      <c r="D30" s="25">
        <v>6746713.5499999998</v>
      </c>
      <c r="E30" s="25">
        <v>1143266.74</v>
      </c>
      <c r="F30" s="25">
        <v>1141701.74</v>
      </c>
      <c r="G30" s="26">
        <f t="shared" si="0"/>
        <v>5603446.8099999996</v>
      </c>
    </row>
    <row r="31" spans="1:7" s="27" customFormat="1" ht="14.4" x14ac:dyDescent="0.3">
      <c r="A31" s="23" t="s">
        <v>34</v>
      </c>
      <c r="B31" s="25">
        <v>1818451.18</v>
      </c>
      <c r="C31" s="25">
        <v>340576.01</v>
      </c>
      <c r="D31" s="25">
        <v>2159027.19</v>
      </c>
      <c r="E31" s="25">
        <v>363614.82</v>
      </c>
      <c r="F31" s="25">
        <v>363388.82</v>
      </c>
      <c r="G31" s="26">
        <f t="shared" si="0"/>
        <v>1795412.3699999999</v>
      </c>
    </row>
    <row r="32" spans="1:7" s="27" customFormat="1" ht="14.4" x14ac:dyDescent="0.3">
      <c r="A32" s="23" t="s">
        <v>35</v>
      </c>
      <c r="B32" s="25">
        <v>2274404.2599999998</v>
      </c>
      <c r="C32" s="25">
        <v>45014.450000000186</v>
      </c>
      <c r="D32" s="25">
        <v>2319418.71</v>
      </c>
      <c r="E32" s="25">
        <v>280911.56</v>
      </c>
      <c r="F32" s="25">
        <v>279787.56</v>
      </c>
      <c r="G32" s="26">
        <f t="shared" si="0"/>
        <v>2038507.15</v>
      </c>
    </row>
    <row r="33" spans="1:7" s="27" customFormat="1" ht="14.4" x14ac:dyDescent="0.3">
      <c r="A33" s="23" t="s">
        <v>36</v>
      </c>
      <c r="B33" s="25">
        <v>305048.65999999997</v>
      </c>
      <c r="C33" s="25">
        <v>-17178.729999999981</v>
      </c>
      <c r="D33" s="25">
        <v>287869.93</v>
      </c>
      <c r="E33" s="25">
        <v>46343.64</v>
      </c>
      <c r="F33" s="25">
        <v>46343.64</v>
      </c>
      <c r="G33" s="26">
        <f t="shared" si="0"/>
        <v>241526.28999999998</v>
      </c>
    </row>
    <row r="34" spans="1:7" s="27" customFormat="1" ht="14.4" x14ac:dyDescent="0.3">
      <c r="A34" s="23" t="s">
        <v>37</v>
      </c>
      <c r="B34" s="25">
        <v>1855034</v>
      </c>
      <c r="C34" s="25">
        <v>-78301.989999999991</v>
      </c>
      <c r="D34" s="25">
        <v>1776732.01</v>
      </c>
      <c r="E34" s="25">
        <v>312311.84000000003</v>
      </c>
      <c r="F34" s="25">
        <v>311398.84000000003</v>
      </c>
      <c r="G34" s="26">
        <f t="shared" si="0"/>
        <v>1464420.17</v>
      </c>
    </row>
    <row r="35" spans="1:7" ht="14.4" x14ac:dyDescent="0.3">
      <c r="A35" s="28" t="s">
        <v>38</v>
      </c>
      <c r="B35" s="29"/>
      <c r="C35" s="29"/>
      <c r="D35" s="29"/>
      <c r="E35" s="29"/>
      <c r="F35" s="29"/>
      <c r="G35" s="29"/>
    </row>
    <row r="36" spans="1:7" s="27" customFormat="1" ht="14.4" x14ac:dyDescent="0.3">
      <c r="A36" s="30" t="s">
        <v>39</v>
      </c>
      <c r="B36" s="31">
        <f>SUM(B37:GASTO_E_FIN_01)</f>
        <v>166475340.71000001</v>
      </c>
      <c r="C36" s="31">
        <f>SUM(C37:GASTO_E_FIN_02)</f>
        <v>30877820.390000001</v>
      </c>
      <c r="D36" s="31">
        <f>SUM(D37:GASTO_E_FIN_03)</f>
        <v>197353161.10000002</v>
      </c>
      <c r="E36" s="31">
        <f>SUM(E37:GASTO_E_FIN_04)</f>
        <v>27086893.739999998</v>
      </c>
      <c r="F36" s="31">
        <f>SUM(F37:GASTO_E_FIN_05)</f>
        <v>25294848.619999997</v>
      </c>
      <c r="G36" s="31">
        <f>SUM(G37:GASTO_E_FIN_06)</f>
        <v>170266267.35999998</v>
      </c>
    </row>
    <row r="37" spans="1:7" s="27" customFormat="1" ht="14.4" x14ac:dyDescent="0.3">
      <c r="A37" s="23" t="s">
        <v>23</v>
      </c>
      <c r="B37" s="24">
        <v>11188463.76</v>
      </c>
      <c r="C37" s="32">
        <v>191207.02999999933</v>
      </c>
      <c r="D37" s="25">
        <v>11379670.789999999</v>
      </c>
      <c r="E37" s="25">
        <v>2551084.37</v>
      </c>
      <c r="F37" s="25">
        <v>856409.65</v>
      </c>
      <c r="G37" s="26">
        <f>D37-E37</f>
        <v>8828586.4199999981</v>
      </c>
    </row>
    <row r="38" spans="1:7" s="27" customFormat="1" ht="14.4" x14ac:dyDescent="0.3">
      <c r="A38" s="23" t="s">
        <v>24</v>
      </c>
      <c r="B38" s="24">
        <v>23203617.809999999</v>
      </c>
      <c r="C38" s="32">
        <v>69199.610000003129</v>
      </c>
      <c r="D38" s="25">
        <v>23272817.420000002</v>
      </c>
      <c r="E38" s="25">
        <v>5366680.3899999997</v>
      </c>
      <c r="F38" s="24">
        <v>5269309.99</v>
      </c>
      <c r="G38" s="26">
        <f t="shared" ref="G38:G43" si="1">D38-E38</f>
        <v>17906137.030000001</v>
      </c>
    </row>
    <row r="39" spans="1:7" s="27" customFormat="1" ht="14.4" x14ac:dyDescent="0.3">
      <c r="A39" s="23" t="s">
        <v>25</v>
      </c>
      <c r="B39" s="25">
        <v>3768006.44</v>
      </c>
      <c r="C39" s="32">
        <v>-125729.62999999989</v>
      </c>
      <c r="D39" s="25">
        <v>3642276.81</v>
      </c>
      <c r="E39" s="25">
        <v>772824.18</v>
      </c>
      <c r="F39" s="25">
        <v>772824.18</v>
      </c>
      <c r="G39" s="26">
        <f t="shared" si="1"/>
        <v>2869452.63</v>
      </c>
    </row>
    <row r="40" spans="1:7" s="27" customFormat="1" ht="14.4" x14ac:dyDescent="0.3">
      <c r="A40" s="23" t="s">
        <v>27</v>
      </c>
      <c r="B40" s="25">
        <v>109976808.48</v>
      </c>
      <c r="C40" s="32">
        <v>29049736.640000001</v>
      </c>
      <c r="D40" s="25">
        <v>139026545.12</v>
      </c>
      <c r="E40" s="25">
        <v>14794795.119999999</v>
      </c>
      <c r="F40" s="25">
        <v>14794795.119999999</v>
      </c>
      <c r="G40" s="26">
        <f t="shared" si="1"/>
        <v>124231750</v>
      </c>
    </row>
    <row r="41" spans="1:7" s="27" customFormat="1" ht="14.4" x14ac:dyDescent="0.3">
      <c r="A41" s="23" t="s">
        <v>40</v>
      </c>
      <c r="B41" s="25">
        <v>200000</v>
      </c>
      <c r="C41" s="32">
        <v>42495.72</v>
      </c>
      <c r="D41" s="25">
        <v>242495.72</v>
      </c>
      <c r="E41" s="25">
        <v>37975.410000000003</v>
      </c>
      <c r="F41" s="25">
        <v>37975.410000000003</v>
      </c>
      <c r="G41" s="26">
        <f t="shared" si="1"/>
        <v>204520.31</v>
      </c>
    </row>
    <row r="42" spans="1:7" s="27" customFormat="1" ht="14.4" x14ac:dyDescent="0.3">
      <c r="A42" s="23" t="s">
        <v>31</v>
      </c>
      <c r="B42" s="25">
        <v>10400000</v>
      </c>
      <c r="C42" s="32">
        <v>0</v>
      </c>
      <c r="D42" s="25">
        <v>10400000</v>
      </c>
      <c r="E42" s="25">
        <v>2669626</v>
      </c>
      <c r="F42" s="25">
        <v>2669626</v>
      </c>
      <c r="G42" s="26">
        <f t="shared" si="1"/>
        <v>7730374</v>
      </c>
    </row>
    <row r="43" spans="1:7" s="27" customFormat="1" ht="14.4" x14ac:dyDescent="0.3">
      <c r="A43" s="23" t="s">
        <v>33</v>
      </c>
      <c r="B43" s="24">
        <v>7738444.2199999997</v>
      </c>
      <c r="C43" s="32">
        <v>1650911.0200000005</v>
      </c>
      <c r="D43" s="25">
        <v>9389355.2400000002</v>
      </c>
      <c r="E43" s="25">
        <v>893908.27</v>
      </c>
      <c r="F43" s="24">
        <v>893908.27</v>
      </c>
      <c r="G43" s="26">
        <f t="shared" si="1"/>
        <v>8495446.9700000007</v>
      </c>
    </row>
    <row r="44" spans="1:7" ht="14.4" x14ac:dyDescent="0.3">
      <c r="A44" s="28" t="s">
        <v>38</v>
      </c>
      <c r="B44" s="29"/>
      <c r="C44" s="29"/>
      <c r="D44" s="29"/>
      <c r="E44" s="29"/>
      <c r="F44" s="29"/>
      <c r="G44" s="29"/>
    </row>
    <row r="45" spans="1:7" ht="14.4" x14ac:dyDescent="0.3">
      <c r="A45" s="30" t="s">
        <v>41</v>
      </c>
      <c r="B45" s="31">
        <f>GASTO_NE_T1+GASTO_E_T1</f>
        <v>311073654.49000001</v>
      </c>
      <c r="C45" s="31">
        <f>GASTO_NE_T2+GASTO_E_T2</f>
        <v>36445971.660000004</v>
      </c>
      <c r="D45" s="31">
        <f>GASTO_NE_T3+GASTO_E_T3</f>
        <v>347519626.15000004</v>
      </c>
      <c r="E45" s="31">
        <f>GASTO_NE_T4+GASTO_E_T4</f>
        <v>65475235.540000007</v>
      </c>
      <c r="F45" s="31">
        <f>GASTO_NE_T5+GASTO_E_T5</f>
        <v>63180240.860000007</v>
      </c>
      <c r="G45" s="31">
        <f>GASTO_NE_T6+GASTO_E_T6</f>
        <v>282044390.61000001</v>
      </c>
    </row>
    <row r="46" spans="1:7" ht="14.4" x14ac:dyDescent="0.3">
      <c r="A46" s="33"/>
      <c r="B46" s="34"/>
      <c r="C46" s="34"/>
      <c r="D46" s="34"/>
      <c r="E46" s="34"/>
      <c r="F46" s="34"/>
      <c r="G46" s="35"/>
    </row>
    <row r="47" spans="1:7" ht="14.4" hidden="1" x14ac:dyDescent="0.3">
      <c r="A47" s="36"/>
    </row>
    <row r="48" spans="1:7" ht="14.4" x14ac:dyDescent="0.3"/>
    <row r="49" ht="14.4" x14ac:dyDescent="0.3"/>
    <row r="50" ht="14.4" x14ac:dyDescent="0.3"/>
    <row r="51" ht="14.4" x14ac:dyDescent="0.3"/>
    <row r="52" ht="14.4" x14ac:dyDescent="0.3"/>
    <row r="53" ht="14.4" x14ac:dyDescent="0.3"/>
    <row r="54" ht="14.4" x14ac:dyDescent="0.3"/>
    <row r="55" ht="14.4" x14ac:dyDescent="0.3"/>
    <row r="56" ht="14.4" x14ac:dyDescent="0.3"/>
    <row r="57" ht="14.4" x14ac:dyDescent="0.3"/>
    <row r="58" ht="14.4" x14ac:dyDescent="0.3"/>
    <row r="59" ht="14.4" x14ac:dyDescent="0.3"/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45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Hoja1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2022-05-09T17:01:30Z</dcterms:modified>
</cp:coreProperties>
</file>